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061A1C1D-D4CE-4800-8F0D-7EF5005A0F3E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region_name">[1]Титульный!$AD$11</definedName>
    <definedName name="REGULATION_METHODS">[1]Титульный!$AD$62</definedName>
    <definedName name="version_PP">[2]TECHSHEET!$DG$2:$DG$3</definedName>
    <definedName name="_xlnm.Print_Area" localSheetId="0">Лист1!$A$1:$M$93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0" i="1" s="1"/>
  <c r="B66" i="1"/>
  <c r="B67" i="1" s="1"/>
  <c r="C61" i="1"/>
  <c r="B61" i="1"/>
  <c r="B62" i="1" s="1"/>
  <c r="C58" i="1"/>
  <c r="B52" i="1"/>
  <c r="B68" i="1" s="1"/>
  <c r="B51" i="1"/>
  <c r="B50" i="1"/>
  <c r="B65" i="1" s="1"/>
  <c r="C48" i="1"/>
  <c r="B48" i="1" s="1"/>
  <c r="B59" i="1" s="1"/>
  <c r="B60" i="1" s="1"/>
  <c r="C47" i="1"/>
  <c r="B49" i="1" s="1"/>
  <c r="B63" i="1" s="1"/>
  <c r="B64" i="1" s="1"/>
  <c r="B47" i="1"/>
  <c r="B58" i="1" s="1"/>
  <c r="C37" i="1"/>
  <c r="B27" i="1"/>
  <c r="B28" i="1" s="1"/>
  <c r="B29" i="1" s="1"/>
  <c r="D26" i="1"/>
  <c r="B26" i="1"/>
  <c r="D25" i="1"/>
  <c r="C23" i="1"/>
  <c r="B23" i="1"/>
  <c r="B24" i="1" s="1"/>
  <c r="B25" i="1" s="1"/>
  <c r="B21" i="1"/>
  <c r="B19" i="1"/>
  <c r="B17" i="1"/>
  <c r="B16" i="1"/>
  <c r="B18" i="1" s="1"/>
  <c r="B53" i="1" l="1"/>
</calcChain>
</file>

<file path=xl/sharedStrings.xml><?xml version="1.0" encoding="utf-8"?>
<sst xmlns="http://schemas.openxmlformats.org/spreadsheetml/2006/main" count="223" uniqueCount="100">
  <si>
    <t>Приложение № 3</t>
  </si>
  <si>
    <t>к решению правления</t>
  </si>
  <si>
    <t>РСТ Кировской области</t>
  </si>
  <si>
    <t>от________________№________</t>
  </si>
  <si>
    <t>Приложение № 4</t>
  </si>
  <si>
    <t>от 16.10.2024 № 36/24-кс-2025</t>
  </si>
  <si>
    <t>Производственная программа в сфере водоотведения администрации муниципального образования Аркульское городское поселение Нолинского района Кировской области на территории муниципального образования Аркульское городское  поселение Нолинского района Кировской области на 2025-2029 годы</t>
  </si>
  <si>
    <t>Раздел 1. Паспорт производственной программы</t>
  </si>
  <si>
    <t xml:space="preserve">Регулируемая организация </t>
  </si>
  <si>
    <t>администрация МО Аркульское городское поселение Нолинского района</t>
  </si>
  <si>
    <t>Местонахождение</t>
  </si>
  <si>
    <t>Кирова ул., д. 12, пгт Аркуль, Нолинский район, Кировская область, 613445</t>
  </si>
  <si>
    <t>Уполномоченный орган регулирования</t>
  </si>
  <si>
    <t>Региональная служба по тарифам Кировской области</t>
  </si>
  <si>
    <t>г. Киров, ул.Всесвятская, д.23</t>
  </si>
  <si>
    <t>Период реализации производственной программы</t>
  </si>
  <si>
    <t>с 01.01.2025 по 31.12.2029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</si>
  <si>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</t>
  </si>
  <si>
    <t>№</t>
  </si>
  <si>
    <t>Наименование</t>
  </si>
  <si>
    <t>Единица измерения</t>
  </si>
  <si>
    <t>Финансовые потребности на реализацию</t>
  </si>
  <si>
    <t>2025 год</t>
  </si>
  <si>
    <t>2026 год</t>
  </si>
  <si>
    <t>2027 год</t>
  </si>
  <si>
    <t>2028 год</t>
  </si>
  <si>
    <t>2029 год</t>
  </si>
  <si>
    <t>Текущий и капитальный ремонт и обслуживание объектов централизованной системы водоотведения за счет тарифных источников</t>
  </si>
  <si>
    <t>тыс.руб.</t>
  </si>
  <si>
    <t>2</t>
  </si>
  <si>
    <t>Текущий и капитальный ремонт и обслуживание объектов централизованной системы водоотведения за счет платы за негативное воздействие на централизованную систему водоотведения</t>
  </si>
  <si>
    <t>3</t>
  </si>
  <si>
    <t>Мероприятия, направленные на улучшение качества очистки сточных вод, мероприятий по энергосбережению и повышению энергетической эффективности</t>
  </si>
  <si>
    <t>Раздел 3. Принято сточных вод</t>
  </si>
  <si>
    <t>Показатели производственной деятельности</t>
  </si>
  <si>
    <t>Величина показателя</t>
  </si>
  <si>
    <t xml:space="preserve">Принято сточных вод для передачи (транспортировки), всего, в т.ч.: </t>
  </si>
  <si>
    <t>тыс.м3</t>
  </si>
  <si>
    <t>Отпуск (реализация) услуг всего, в т.ч.:</t>
  </si>
  <si>
    <t>от бюджетных потребителей</t>
  </si>
  <si>
    <t>2.1</t>
  </si>
  <si>
    <t>бюджетным организациям</t>
  </si>
  <si>
    <t>от населения, исполнителей коммунальных услуг (УК, ТСЖ и пр.)</t>
  </si>
  <si>
    <t>2.2</t>
  </si>
  <si>
    <t>населению</t>
  </si>
  <si>
    <t>от прочих</t>
  </si>
  <si>
    <t>2.3.</t>
  </si>
  <si>
    <t>прочие потребители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</si>
  <si>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</si>
  <si>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</si>
  <si>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</si>
  <si>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</si>
  <si>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</si>
  <si>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>Операционные расходы</t>
  </si>
  <si>
    <t>1.2</t>
  </si>
  <si>
    <t>Расходы на энергетические ресурсы</t>
  </si>
  <si>
    <t>2.</t>
  </si>
  <si>
    <t>За счет платы за негативное воздействие на централизованную систему водоотведения</t>
  </si>
  <si>
    <t>3.</t>
  </si>
  <si>
    <t>Всего за счет тарифных и прочих источников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</si>
  <si>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</si>
  <si>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</si>
  <si>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</si>
  <si>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</si>
  <si>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 xml:space="preserve">Показатели качества очистки сточных вод </t>
  </si>
  <si>
    <t>подпункт "а" пункта 12 приказа Минстроя России от 04.04.2014 № 162/пр</t>
  </si>
  <si>
    <t>%</t>
  </si>
  <si>
    <t>подпункт "в" пункта 12 приказа Минстроя России от 04.04.2014 № 162/пр</t>
  </si>
  <si>
    <t>Показатели надежности и бесперебойности водоотведения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</si>
  <si>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</si>
  <si>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</si>
  <si>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</si>
  <si>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3.1</t>
  </si>
  <si>
    <t>подпункт "д" пункта 13 приказа Минстроя России от 04.04.2014 № 162/пр</t>
  </si>
  <si>
    <t>кВт*ч/куб.м</t>
  </si>
  <si>
    <t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</t>
  </si>
  <si>
    <t>Величина показателя планируемого периода</t>
  </si>
  <si>
    <t>Сопоставление динамики изменения</t>
  </si>
  <si>
    <t>-</t>
  </si>
  <si>
    <t>Д псвно</t>
  </si>
  <si>
    <t>Раздел 8. Отчет об исполнении производственной программы за истекший период регулирования</t>
  </si>
  <si>
    <t>План на 2023 год</t>
  </si>
  <si>
    <t>Факт за 2023 год</t>
  </si>
  <si>
    <t>План 
на 2024 год</t>
  </si>
  <si>
    <t>Факт
 за 2024 год</t>
  </si>
  <si>
    <t>Примечание</t>
  </si>
  <si>
    <t>Итого финансовые потребности за счет тарифных источников</t>
  </si>
  <si>
    <t>Операционные расходы, в том числе:</t>
  </si>
  <si>
    <t>4</t>
  </si>
  <si>
    <t>5</t>
  </si>
  <si>
    <t>Объем принятых сточных вод</t>
  </si>
  <si>
    <t>тыс. куб.м</t>
  </si>
  <si>
    <t>6</t>
  </si>
  <si>
    <t>Показатели качества очистки сточных вод, надежности и бесперебойности услуги водоотведения</t>
  </si>
  <si>
    <t>6.1</t>
  </si>
  <si>
    <t>6.2</t>
  </si>
  <si>
    <t>6.3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</si>
  <si>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</si>
  <si>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</si>
  <si>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                                                                              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</si>
</sst>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0"/>
      <name val="Tahoma"/>
      <family val="2"/>
      <charset val="204"/>
    </font>
    <font>
      <sz val="9"/>
      <color theme="0"/>
      <name val="Times New Roman"/>
      <family val="1"/>
      <charset val="204"/>
    </font>
    <font>
      <sz val="1"/>
      <color theme="0"/>
      <name val="Tahoma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E3FAFD"/>
      </patternFill>
    </fill>
  </fills>
  <borders count="24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3" fillId="0" borderId="1" applyFill="0">
      <alignment horizontal="center" vertical="center" wrapText="1"/>
    </xf>
    <xf numFmtId="0" fontId="5" fillId="3" borderId="0" applyBorder="0">
      <alignment horizontal="center" vertical="center"/>
      <protection locked="0"/>
    </xf>
    <xf numFmtId="0" fontId="3" fillId="0" borderId="1" applyFill="0">
      <alignment horizontal="center" vertical="center"/>
    </xf>
    <xf numFmtId="0" fontId="3" fillId="0" borderId="4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5" fillId="0" borderId="6" applyFill="0">
      <alignment horizontal="center" vertical="center" wrapText="1"/>
    </xf>
    <xf numFmtId="0" fontId="5" fillId="0" borderId="4" applyFill="0">
      <alignment horizontal="right" vertical="center" wrapText="1" indent="1"/>
    </xf>
    <xf numFmtId="0" fontId="5" fillId="0" borderId="5" applyFill="0">
      <alignment horizontal="right" vertical="center" wrapText="1" indent="1"/>
    </xf>
    <xf numFmtId="0" fontId="5" fillId="0" borderId="7" applyFill="0">
      <alignment horizontal="center" vertical="center"/>
    </xf>
    <xf numFmtId="0" fontId="5" fillId="0" borderId="0" applyFill="0" applyBorder="0"/>
    <xf numFmtId="0" fontId="5" fillId="0" borderId="4" applyFill="0">
      <alignment horizontal="center" vertical="center" wrapText="1"/>
    </xf>
    <xf numFmtId="0" fontId="5" fillId="0" borderId="8" applyFill="0">
      <alignment horizontal="center" vertical="center" wrapText="1"/>
    </xf>
    <xf numFmtId="0" fontId="5" fillId="0" borderId="9" applyFill="0">
      <alignment horizontal="center" vertical="center" wrapText="1"/>
    </xf>
    <xf numFmtId="0" fontId="5" fillId="0" borderId="5" applyFill="0">
      <alignment horizontal="center" vertical="center" wrapText="1"/>
    </xf>
    <xf numFmtId="0" fontId="5" fillId="0" borderId="1" applyFill="0">
      <alignment horizontal="center" vertical="center" wrapText="1"/>
    </xf>
    <xf numFmtId="0" fontId="5" fillId="0" borderId="10" applyFill="0">
      <alignment horizontal="center" vertical="center" wrapText="1"/>
    </xf>
    <xf numFmtId="0" fontId="5" fillId="0" borderId="7" applyFill="0">
      <alignment horizontal="center" vertical="center" wrapText="1"/>
    </xf>
    <xf numFmtId="49" fontId="5" fillId="0" borderId="4" applyFill="0">
      <alignment horizontal="center" vertical="center" wrapText="1"/>
    </xf>
    <xf numFmtId="0" fontId="5" fillId="0" borderId="5" applyFill="0">
      <alignment horizontal="left" vertical="center" wrapText="1"/>
    </xf>
    <xf numFmtId="0" fontId="5" fillId="0" borderId="4" applyFill="0">
      <alignment horizontal="center" vertical="center"/>
    </xf>
    <xf numFmtId="4" fontId="5" fillId="4" borderId="4">
      <alignment vertical="center" wrapText="1"/>
    </xf>
    <xf numFmtId="4" fontId="5" fillId="4" borderId="5">
      <alignment vertical="center" wrapText="1"/>
    </xf>
    <xf numFmtId="0" fontId="5" fillId="0" borderId="8" applyFill="0">
      <alignment horizontal="center" vertical="center"/>
    </xf>
    <xf numFmtId="0" fontId="5" fillId="0" borderId="11" applyFill="0">
      <alignment horizontal="center" vertical="center" wrapText="1"/>
    </xf>
    <xf numFmtId="0" fontId="5" fillId="0" borderId="10" applyFill="0">
      <alignment horizontal="center" vertical="center"/>
    </xf>
    <xf numFmtId="0" fontId="8" fillId="0" borderId="0" applyFill="0" applyBorder="0"/>
    <xf numFmtId="164" fontId="5" fillId="0" borderId="4" applyFill="0">
      <alignment horizontal="center" vertical="center" wrapText="1"/>
    </xf>
    <xf numFmtId="49" fontId="8" fillId="0" borderId="0" applyFill="0" applyBorder="0"/>
    <xf numFmtId="0" fontId="5" fillId="0" borderId="5" applyFill="0">
      <alignment horizontal="left" vertical="center" wrapText="1" indent="1"/>
    </xf>
    <xf numFmtId="4" fontId="5" fillId="5" borderId="4">
      <alignment vertical="center" wrapText="1"/>
      <protection locked="0"/>
    </xf>
    <xf numFmtId="0" fontId="3" fillId="0" borderId="1" applyFill="0">
      <alignment horizontal="left" vertical="center" indent="1"/>
    </xf>
    <xf numFmtId="0" fontId="5" fillId="0" borderId="9" applyFill="0">
      <alignment horizontal="center" vertical="center"/>
    </xf>
    <xf numFmtId="0" fontId="5" fillId="0" borderId="5" applyFill="0">
      <alignment horizontal="left" vertical="center"/>
    </xf>
    <xf numFmtId="0" fontId="5" fillId="0" borderId="1" applyFill="0">
      <alignment horizontal="left" vertical="center"/>
    </xf>
    <xf numFmtId="49" fontId="5" fillId="0" borderId="4" applyFill="0">
      <alignment horizontal="center" vertical="center"/>
    </xf>
    <xf numFmtId="165" fontId="5" fillId="0" borderId="4" applyFill="0">
      <alignment horizontal="center" vertical="center"/>
    </xf>
    <xf numFmtId="4" fontId="5" fillId="4" borderId="4">
      <alignment horizontal="right" vertical="center" wrapText="1"/>
    </xf>
    <xf numFmtId="0" fontId="8" fillId="0" borderId="21" applyFill="0"/>
    <xf numFmtId="0" fontId="10" fillId="0" borderId="21" applyFill="0">
      <alignment wrapText="1"/>
    </xf>
    <xf numFmtId="0" fontId="5" fillId="0" borderId="11" applyFill="0">
      <alignment horizontal="left" vertical="center"/>
    </xf>
    <xf numFmtId="0" fontId="5" fillId="0" borderId="4" applyFill="0">
      <alignment horizontal="left" vertical="center" wrapText="1"/>
    </xf>
  </cellStyleXfs>
  <cellXfs count="108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indent="15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4" fillId="2" borderId="0" xfId="1" applyFont="1" applyFill="1" applyBorder="1">
      <alignment horizontal="center" vertical="center" wrapText="1"/>
    </xf>
    <xf numFmtId="0" fontId="1" fillId="2" borderId="0" xfId="2" applyFont="1" applyFill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6" fillId="2" borderId="3" xfId="3" applyFont="1" applyFill="1" applyBorder="1">
      <alignment horizontal="center" vertical="center"/>
    </xf>
    <xf numFmtId="0" fontId="6" fillId="2" borderId="3" xfId="4" applyFont="1" applyFill="1" applyBorder="1">
      <alignment horizontal="right" vertical="center" wrapText="1" indent="1"/>
    </xf>
    <xf numFmtId="0" fontId="6" fillId="2" borderId="3" xfId="5" applyFont="1" applyFill="1" applyBorder="1">
      <alignment horizontal="right" vertical="center" wrapText="1" indent="1"/>
    </xf>
    <xf numFmtId="0" fontId="7" fillId="2" borderId="3" xfId="6" applyFont="1" applyFill="1" applyBorder="1">
      <alignment horizontal="center" vertical="center" wrapTex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right" vertical="center" wrapText="1" indent="1"/>
    </xf>
    <xf numFmtId="0" fontId="1" fillId="2" borderId="3" xfId="6" applyFont="1" applyFill="1" applyBorder="1">
      <alignment horizontal="center" vertical="center" wrapText="1"/>
    </xf>
    <xf numFmtId="0" fontId="1" fillId="2" borderId="3" xfId="9" applyFont="1" applyFill="1" applyBorder="1">
      <alignment horizontal="center" vertical="center"/>
    </xf>
    <xf numFmtId="0" fontId="1" fillId="2" borderId="0" xfId="10" applyFont="1" applyFill="1"/>
    <xf numFmtId="0" fontId="6" fillId="2" borderId="3" xfId="1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49" fontId="1" fillId="2" borderId="3" xfId="18" applyFont="1" applyFill="1" applyBorder="1">
      <alignment horizontal="center" vertical="center" wrapText="1"/>
    </xf>
    <xf numFmtId="0" fontId="1" fillId="2" borderId="3" xfId="19" applyFont="1" applyFill="1" applyBorder="1">
      <alignment horizontal="left" vertical="center" wrapText="1"/>
    </xf>
    <xf numFmtId="0" fontId="1" fillId="2" borderId="3" xfId="20" applyFont="1" applyFill="1" applyBorder="1">
      <alignment horizontal="center" vertical="center"/>
    </xf>
    <xf numFmtId="4" fontId="1" fillId="2" borderId="3" xfId="2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" fontId="1" fillId="2" borderId="3" xfId="22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3" xfId="20" applyFont="1" applyFill="1" applyBorder="1">
      <alignment horizontal="center" vertical="center"/>
    </xf>
    <xf numFmtId="0" fontId="1" fillId="2" borderId="3" xfId="23" applyFont="1" applyFill="1" applyBorder="1">
      <alignment horizontal="center" vertical="center"/>
    </xf>
    <xf numFmtId="0" fontId="1" fillId="2" borderId="3" xfId="24" applyFont="1" applyFill="1" applyBorder="1">
      <alignment horizontal="center" vertical="center" wrapText="1"/>
    </xf>
    <xf numFmtId="0" fontId="1" fillId="2" borderId="3" xfId="25" applyFont="1" applyFill="1" applyBorder="1">
      <alignment horizontal="center" vertical="center"/>
    </xf>
    <xf numFmtId="0" fontId="9" fillId="2" borderId="2" xfId="26" applyFont="1" applyFill="1" applyBorder="1"/>
    <xf numFmtId="0" fontId="9" fillId="2" borderId="0" xfId="26" applyFont="1" applyFill="1" applyBorder="1"/>
    <xf numFmtId="164" fontId="1" fillId="2" borderId="3" xfId="27" applyFont="1" applyFill="1" applyBorder="1">
      <alignment horizontal="center" vertical="center" wrapText="1"/>
    </xf>
    <xf numFmtId="49" fontId="9" fillId="2" borderId="2" xfId="28" applyFont="1" applyFill="1" applyBorder="1"/>
    <xf numFmtId="49" fontId="9" fillId="2" borderId="0" xfId="28" applyFont="1" applyFill="1" applyBorder="1"/>
    <xf numFmtId="0" fontId="1" fillId="2" borderId="3" xfId="29" applyFont="1" applyFill="1" applyBorder="1">
      <alignment horizontal="left" vertical="center" wrapText="1" indent="1"/>
    </xf>
    <xf numFmtId="49" fontId="1" fillId="2" borderId="12" xfId="18" applyFont="1" applyFill="1" applyBorder="1">
      <alignment horizontal="center" vertical="center" wrapText="1"/>
    </xf>
    <xf numFmtId="0" fontId="6" fillId="2" borderId="13" xfId="3" applyFont="1" applyFill="1" applyBorder="1">
      <alignment horizontal="center" vertical="center"/>
    </xf>
    <xf numFmtId="49" fontId="1" fillId="2" borderId="3" xfId="18" applyFont="1" applyFill="1" applyBorder="1">
      <alignment horizontal="center" vertical="center" wrapText="1"/>
    </xf>
    <xf numFmtId="2" fontId="1" fillId="2" borderId="3" xfId="11" applyNumberFormat="1" applyFont="1" applyFill="1" applyBorder="1">
      <alignment horizontal="center" vertical="center" wrapText="1"/>
    </xf>
    <xf numFmtId="0" fontId="1" fillId="2" borderId="3" xfId="16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top"/>
    </xf>
    <xf numFmtId="4" fontId="1" fillId="2" borderId="3" xfId="3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top"/>
    </xf>
    <xf numFmtId="2" fontId="1" fillId="2" borderId="3" xfId="0" applyNumberFormat="1" applyFont="1" applyFill="1" applyBorder="1" applyAlignment="1">
      <alignment horizontal="center" vertical="center" wrapText="1"/>
    </xf>
    <xf numFmtId="0" fontId="6" fillId="2" borderId="3" xfId="3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1" fillId="2" borderId="3" xfId="32" applyFont="1" applyFill="1" applyBorder="1">
      <alignment horizontal="center" vertical="center"/>
    </xf>
    <xf numFmtId="0" fontId="1" fillId="2" borderId="3" xfId="33" applyFont="1" applyFill="1" applyBorder="1">
      <alignment horizontal="left" vertical="center"/>
    </xf>
    <xf numFmtId="0" fontId="1" fillId="2" borderId="3" xfId="34" applyFont="1" applyFill="1" applyBorder="1">
      <alignment horizontal="left" vertical="center"/>
    </xf>
    <xf numFmtId="49" fontId="1" fillId="2" borderId="3" xfId="35" applyFont="1" applyFill="1" applyBorder="1">
      <alignment horizontal="center" vertical="center"/>
    </xf>
    <xf numFmtId="165" fontId="1" fillId="2" borderId="3" xfId="36" applyFont="1" applyFill="1" applyBorder="1">
      <alignment horizontal="center" vertical="center"/>
    </xf>
    <xf numFmtId="4" fontId="7" fillId="2" borderId="3" xfId="37" applyFont="1" applyFill="1" applyBorder="1" applyAlignment="1">
      <alignment horizontal="center" vertical="center" wrapText="1"/>
    </xf>
    <xf numFmtId="0" fontId="1" fillId="2" borderId="2" xfId="29" applyFont="1" applyFill="1" applyBorder="1">
      <alignment horizontal="left" vertical="center" wrapText="1" indent="1"/>
    </xf>
    <xf numFmtId="165" fontId="1" fillId="2" borderId="3" xfId="36" applyFont="1" applyFill="1" applyBorder="1" applyAlignment="1">
      <alignment horizontal="center" vertical="center" wrapText="1"/>
    </xf>
    <xf numFmtId="0" fontId="9" fillId="2" borderId="2" xfId="38" applyFont="1" applyFill="1" applyBorder="1"/>
    <xf numFmtId="0" fontId="9" fillId="2" borderId="0" xfId="38" applyFont="1" applyFill="1" applyBorder="1"/>
    <xf numFmtId="0" fontId="9" fillId="2" borderId="2" xfId="39" applyFont="1" applyFill="1" applyBorder="1">
      <alignment wrapText="1"/>
    </xf>
    <xf numFmtId="0" fontId="9" fillId="2" borderId="0" xfId="39" applyFont="1" applyFill="1" applyBorder="1">
      <alignment wrapText="1"/>
    </xf>
    <xf numFmtId="0" fontId="1" fillId="2" borderId="3" xfId="40" applyFont="1" applyFill="1" applyBorder="1">
      <alignment horizontal="left" vertical="center"/>
    </xf>
    <xf numFmtId="4" fontId="1" fillId="2" borderId="3" xfId="37" applyFont="1" applyFill="1" applyBorder="1" applyAlignment="1">
      <alignment horizontal="center" vertical="center" wrapText="1"/>
    </xf>
    <xf numFmtId="0" fontId="1" fillId="2" borderId="3" xfId="41" applyFont="1" applyFill="1" applyBorder="1">
      <alignment horizontal="left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/>
    </xf>
    <xf numFmtId="0" fontId="1" fillId="2" borderId="0" xfId="1" applyFont="1" applyFill="1" applyBorder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" fillId="2" borderId="0" xfId="1" applyFont="1" applyFill="1" applyBorder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" fillId="2" borderId="3" xfId="1" applyFont="1" applyFill="1" applyBorder="1" applyAlignment="1">
      <alignment horizontal="left" vertical="center" wrapText="1"/>
    </xf>
    <xf numFmtId="166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" fontId="1" fillId="2" borderId="2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42">
    <cellStyle name="s1082" xfId="22" xr:uid="{51F756D9-CA09-42C4-84D9-17E9A70760C2}"/>
    <cellStyle name="s1586" xfId="21" xr:uid="{C0B4D844-91D9-4043-AA6A-F64E7E41D46F}"/>
    <cellStyle name="s173" xfId="14" xr:uid="{CCF7DBCA-F305-4960-98D2-B1359A52A50E}"/>
    <cellStyle name="s1778" xfId="31" xr:uid="{4E637957-D3AC-4A96-A1C7-1FCEF9497F8C}"/>
    <cellStyle name="s1800" xfId="30" xr:uid="{98143714-5386-4074-B0C3-E8032FAAD6F7}"/>
    <cellStyle name="s181" xfId="37" xr:uid="{0996DF6D-4202-42DC-9C96-618817079729}"/>
    <cellStyle name="s1932" xfId="25" xr:uid="{2A06F5B1-4D3A-4380-BD51-75B781BFACDF}"/>
    <cellStyle name="s1974" xfId="34" xr:uid="{91AD09D6-655C-4730-BCA4-688C539E6027}"/>
    <cellStyle name="s2098" xfId="23" xr:uid="{30AABD82-2F15-463F-A3A6-197EBBEB3A8A}"/>
    <cellStyle name="s231" xfId="11" xr:uid="{5245A70B-0B93-473E-B777-9A5569A7A4FA}"/>
    <cellStyle name="s2693" xfId="3" xr:uid="{89E20A7D-1B7B-4C87-A5D9-58DEFFA54844}"/>
    <cellStyle name="s2694" xfId="4" xr:uid="{7C521755-37CA-4F19-A785-038D57BE6113}"/>
    <cellStyle name="s2695" xfId="5" xr:uid="{3BB97550-9242-40A9-B36C-593B89114A5B}"/>
    <cellStyle name="s27" xfId="18" xr:uid="{BAD50E4F-C8B1-49D2-B120-45EEAABCD825}"/>
    <cellStyle name="s2704" xfId="28" xr:uid="{940EAB6E-44C6-426A-9D01-C9D956737A3A}"/>
    <cellStyle name="s2706" xfId="27" xr:uid="{E2A46177-FBF4-4579-AB12-A1C093BC1E3E}"/>
    <cellStyle name="s2710" xfId="36" xr:uid="{4F5120F4-F124-4430-8CA5-A33922DD640A}"/>
    <cellStyle name="s2715" xfId="38" xr:uid="{7E676690-E894-4CDE-9619-14842E718677}"/>
    <cellStyle name="s2716" xfId="40" xr:uid="{DDDE7514-2226-4FEA-AE28-2E097E4A00A1}"/>
    <cellStyle name="s2718" xfId="39" xr:uid="{F985C960-918D-4477-B7DD-3B3526A1D2FE}"/>
    <cellStyle name="s37" xfId="20" xr:uid="{F99669FB-E564-4F4F-A383-F95E736E2661}"/>
    <cellStyle name="s38" xfId="35" xr:uid="{ECB0A234-0826-49B2-9A87-45E06AE9EB57}"/>
    <cellStyle name="s43" xfId="10" xr:uid="{0AA5211F-8748-441A-9522-A6AEFBB42ACD}"/>
    <cellStyle name="s436" xfId="7" xr:uid="{FA2E3EAC-88B4-4C81-B2EA-70903FA01127}"/>
    <cellStyle name="s437" xfId="8" xr:uid="{F24DF66E-AC0F-4D18-B0F8-FB57F47BF333}"/>
    <cellStyle name="s503" xfId="13" xr:uid="{CED96EBE-B950-4F60-B3E2-6240DE7592DB}"/>
    <cellStyle name="s57" xfId="9" xr:uid="{2CEAF52B-E8DC-4C27-A48A-94F9CF74E824}"/>
    <cellStyle name="s58" xfId="2" xr:uid="{F283962A-FBD5-44F1-A2A8-575C5556D148}"/>
    <cellStyle name="s609" xfId="26" xr:uid="{40B2FD25-0B2B-4514-8FAD-9ABDE2686AD0}"/>
    <cellStyle name="s69" xfId="29" xr:uid="{C3FDE907-2683-42F7-A8D7-1F48D8C74FB9}"/>
    <cellStyle name="s704" xfId="41" xr:uid="{73E099B2-6243-4B39-98F0-1631DA1FC5E9}"/>
    <cellStyle name="s724" xfId="32" xr:uid="{D6338BD3-D6E2-4E8E-AD5A-F8E524A01506}"/>
    <cellStyle name="s733" xfId="15" xr:uid="{FE115096-50D2-49EF-B89C-06DE10877743}"/>
    <cellStyle name="s737" xfId="12" xr:uid="{30152804-53C7-4216-B3F3-50839015D678}"/>
    <cellStyle name="s747" xfId="17" xr:uid="{A06EFB17-81A1-4ECF-8907-DE4F3E61AB43}"/>
    <cellStyle name="s749" xfId="16" xr:uid="{A5716360-F62D-42DC-A7D3-63B087D9E849}"/>
    <cellStyle name="s760" xfId="19" xr:uid="{470855EC-83A5-4148-A1C4-D1487BEBEB62}"/>
    <cellStyle name="s799" xfId="24" xr:uid="{1630BC4E-9D64-4129-BD22-32BFA5CBB70C}"/>
    <cellStyle name="s805" xfId="1" xr:uid="{6123A028-6458-4F84-98A4-BF595E019FD0}"/>
    <cellStyle name="s880" xfId="33" xr:uid="{D94C74A4-FD8F-41D0-9488-480598421AC8}"/>
    <cellStyle name="s970" xfId="6" xr:uid="{9363504B-D1B9-429A-A86A-7C106FA82FA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AC86"/>
        </row>
        <row r="87">
          <cell r="X87" t="str">
            <v>1ВО::1.1</v>
          </cell>
          <cell r="Y87" t="str">
            <v>1ВО</v>
          </cell>
          <cell r="AC87" t="str">
            <v>Тариф на транспортировку сточных вод</v>
          </cell>
          <cell r="AF87" t="str">
            <v>Без дифференциации</v>
          </cell>
        </row>
        <row r="88">
          <cell r="Y88" t="str">
            <v>1ВО</v>
          </cell>
          <cell r="AC88"/>
          <cell r="AF88"/>
        </row>
        <row r="89">
          <cell r="Y89" t="str">
            <v>1ВО</v>
          </cell>
          <cell r="AC89"/>
          <cell r="AF89"/>
        </row>
        <row r="90">
          <cell r="AC90"/>
          <cell r="AF90"/>
        </row>
        <row r="91">
          <cell r="AC91"/>
          <cell r="AF91"/>
        </row>
        <row r="93">
          <cell r="Y93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view="pageBreakPreview" topLeftCell="F5" zoomScaleNormal="100" zoomScaleSheetLayoutView="100" workbookViewId="0">
      <selection activeCell="K21" sqref="K21"/>
    </sheetView>
  </sheetViews>
  <sheetFormatPr defaultRowHeight="12" outlineLevelCol="1" x14ac:dyDescent="0.25"/>
  <cols>
    <col min="1" max="3" width="10.7109375" style="1" hidden="1" customWidth="1"/>
    <col min="4" max="4" width="4.140625" style="1" hidden="1" customWidth="1"/>
    <col min="5" max="5" width="9.5703125" style="1" hidden="1" customWidth="1"/>
    <col min="6" max="6" width="10.42578125" style="1" customWidth="1"/>
    <col min="7" max="7" width="63.5703125" style="1" customWidth="1"/>
    <col min="8" max="8" width="13.5703125" style="1" customWidth="1"/>
    <col min="9" max="11" width="10.5703125" style="1" customWidth="1"/>
    <col min="12" max="13" width="10.5703125" style="1" customWidth="1" outlineLevel="1"/>
    <col min="14" max="14" width="23.5703125" style="1" customWidth="1"/>
    <col min="15" max="15" width="9.7109375" style="1" customWidth="1"/>
    <col min="16" max="16384" width="9.140625" style="1"/>
  </cols>
  <sheetData>
    <row r="1" spans="2:14" ht="16.5" customHeight="1" x14ac:dyDescent="0.25">
      <c r="J1" s="2" t="s">
        <v>0</v>
      </c>
      <c r="K1" s="3"/>
      <c r="L1" s="2"/>
      <c r="M1" s="4"/>
    </row>
    <row r="2" spans="2:14" ht="18" customHeight="1" x14ac:dyDescent="0.25">
      <c r="J2" s="2" t="s">
        <v>1</v>
      </c>
      <c r="K2" s="2"/>
      <c r="L2" s="2"/>
      <c r="M2" s="4"/>
    </row>
    <row r="3" spans="2:14" ht="15.75" customHeight="1" x14ac:dyDescent="0.25">
      <c r="J3" s="2" t="s">
        <v>2</v>
      </c>
      <c r="K3" s="2"/>
      <c r="L3" s="2"/>
      <c r="M3" s="4"/>
    </row>
    <row r="4" spans="2:14" ht="20.25" customHeight="1" x14ac:dyDescent="0.25">
      <c r="J4" s="5" t="s">
        <v>3</v>
      </c>
      <c r="K4" s="5"/>
      <c r="L4" s="5"/>
      <c r="M4" s="5"/>
    </row>
    <row r="5" spans="2:14" ht="17.25" customHeight="1" x14ac:dyDescent="0.25">
      <c r="J5" s="6" t="s">
        <v>4</v>
      </c>
      <c r="K5" s="6"/>
      <c r="L5" s="6"/>
      <c r="M5" s="6"/>
    </row>
    <row r="6" spans="2:14" ht="19.5" customHeight="1" x14ac:dyDescent="0.25">
      <c r="J6" s="6" t="s">
        <v>1</v>
      </c>
      <c r="K6" s="6"/>
      <c r="L6" s="6"/>
      <c r="M6" s="6"/>
    </row>
    <row r="7" spans="2:14" ht="17.25" customHeight="1" x14ac:dyDescent="0.25">
      <c r="J7" s="6" t="s">
        <v>2</v>
      </c>
      <c r="K7" s="6"/>
      <c r="L7" s="6"/>
      <c r="M7" s="6"/>
    </row>
    <row r="8" spans="2:14" ht="18.75" customHeight="1" x14ac:dyDescent="0.25">
      <c r="J8" s="6" t="s">
        <v>5</v>
      </c>
      <c r="K8" s="6"/>
      <c r="L8" s="6"/>
      <c r="M8" s="6"/>
    </row>
    <row r="9" spans="2:14" ht="51.75" customHeight="1" x14ac:dyDescent="0.25">
      <c r="F9" s="7" t="s">
        <v>6</v>
      </c>
      <c r="G9" s="7"/>
      <c r="H9" s="7"/>
      <c r="I9" s="7"/>
      <c r="J9" s="7"/>
      <c r="K9" s="7"/>
      <c r="L9" s="7"/>
      <c r="M9" s="7"/>
      <c r="N9" s="8"/>
    </row>
    <row r="10" spans="2:14" ht="14.25" customHeight="1" x14ac:dyDescent="0.25">
      <c r="D10" s="9"/>
      <c r="F10" s="10" t="s">
        <v>7</v>
      </c>
      <c r="G10" s="10"/>
      <c r="H10" s="10"/>
      <c r="I10" s="10"/>
      <c r="J10" s="10"/>
      <c r="K10" s="10"/>
      <c r="L10" s="10"/>
      <c r="M10" s="10"/>
    </row>
    <row r="11" spans="2:14" ht="12.75" customHeight="1" x14ac:dyDescent="0.25">
      <c r="D11" s="9"/>
      <c r="F11" s="11" t="s">
        <v>8</v>
      </c>
      <c r="G11" s="12"/>
      <c r="H11" s="13" t="s">
        <v>9</v>
      </c>
      <c r="I11" s="13"/>
      <c r="J11" s="13"/>
      <c r="K11" s="13"/>
      <c r="L11" s="13"/>
      <c r="M11" s="13"/>
    </row>
    <row r="12" spans="2:14" ht="12" customHeight="1" x14ac:dyDescent="0.25">
      <c r="D12" s="9"/>
      <c r="F12" s="14" t="s">
        <v>10</v>
      </c>
      <c r="G12" s="15"/>
      <c r="H12" s="13" t="s">
        <v>11</v>
      </c>
      <c r="I12" s="13"/>
      <c r="J12" s="13"/>
      <c r="K12" s="13"/>
      <c r="L12" s="13"/>
      <c r="M12" s="13"/>
    </row>
    <row r="13" spans="2:14" ht="15.75" customHeight="1" x14ac:dyDescent="0.25">
      <c r="D13" s="9"/>
      <c r="F13" s="11" t="s">
        <v>12</v>
      </c>
      <c r="G13" s="12"/>
      <c r="H13" s="16" t="s">
        <v>13</v>
      </c>
      <c r="I13" s="16"/>
      <c r="J13" s="16"/>
      <c r="K13" s="16"/>
      <c r="L13" s="16"/>
      <c r="M13" s="16"/>
    </row>
    <row r="14" spans="2:14" ht="13.5" customHeight="1" x14ac:dyDescent="0.25">
      <c r="D14" s="9"/>
      <c r="F14" s="14" t="s">
        <v>10</v>
      </c>
      <c r="G14" s="15"/>
      <c r="H14" s="16" t="s">
        <v>14</v>
      </c>
      <c r="I14" s="16"/>
      <c r="J14" s="16"/>
      <c r="K14" s="16"/>
      <c r="L14" s="16"/>
      <c r="M14" s="16"/>
    </row>
    <row r="15" spans="2:14" ht="12.75" customHeight="1" x14ac:dyDescent="0.25">
      <c r="D15" s="9"/>
      <c r="F15" s="11" t="s">
        <v>15</v>
      </c>
      <c r="G15" s="11"/>
      <c r="H15" s="17" t="s">
        <v>16</v>
      </c>
      <c r="I15" s="17"/>
      <c r="J15" s="17"/>
      <c r="K15" s="17"/>
      <c r="L15" s="17"/>
      <c r="M15" s="17"/>
    </row>
    <row r="16" spans="2:14" ht="31.5" customHeight="1" x14ac:dyDescent="0.2">
      <c r="B16" s="18" t="b">
        <f>REGULATION_METHODS&lt;&gt;"Метод сравнения аналогов"</f>
        <v>1</v>
      </c>
      <c r="D16" s="9"/>
      <c r="F16" s="19" t="s">
        <v>17</v>
      </c>
      <c r="G16" s="19"/>
      <c r="H16" s="19"/>
      <c r="I16" s="19"/>
      <c r="J16" s="19"/>
      <c r="K16" s="19"/>
      <c r="L16" s="19"/>
      <c r="M16" s="19"/>
    </row>
    <row r="17" spans="2:14" ht="11.25" customHeight="1" x14ac:dyDescent="0.2">
      <c r="B17" s="18" t="e">
        <f>#REF!</f>
        <v>#REF!</v>
      </c>
      <c r="D17" s="9"/>
      <c r="F17" s="20" t="s">
        <v>18</v>
      </c>
      <c r="G17" s="21" t="s">
        <v>19</v>
      </c>
      <c r="H17" s="22" t="s">
        <v>20</v>
      </c>
      <c r="I17" s="23" t="s">
        <v>21</v>
      </c>
      <c r="J17" s="24"/>
      <c r="K17" s="24"/>
      <c r="L17" s="24"/>
      <c r="M17" s="24"/>
    </row>
    <row r="18" spans="2:14" ht="11.25" customHeight="1" x14ac:dyDescent="0.2">
      <c r="B18" s="18" t="b">
        <f>B16</f>
        <v>1</v>
      </c>
      <c r="D18" s="9"/>
      <c r="F18" s="20"/>
      <c r="G18" s="25"/>
      <c r="H18" s="26"/>
      <c r="I18" s="27" t="s">
        <v>22</v>
      </c>
      <c r="J18" s="27" t="s">
        <v>23</v>
      </c>
      <c r="K18" s="27" t="s">
        <v>24</v>
      </c>
      <c r="L18" s="27" t="s">
        <v>25</v>
      </c>
      <c r="M18" s="28" t="s">
        <v>26</v>
      </c>
    </row>
    <row r="19" spans="2:14" ht="26.25" customHeight="1" x14ac:dyDescent="0.2">
      <c r="B19" s="18" t="e">
        <f>#REF!</f>
        <v>#REF!</v>
      </c>
      <c r="D19" s="9"/>
      <c r="F19" s="29">
        <v>1</v>
      </c>
      <c r="G19" s="30" t="s">
        <v>27</v>
      </c>
      <c r="H19" s="31" t="s">
        <v>28</v>
      </c>
      <c r="I19" s="32">
        <v>795.56999999999994</v>
      </c>
      <c r="J19" s="32">
        <v>821.48171489999982</v>
      </c>
      <c r="K19" s="32">
        <v>845.79757366103991</v>
      </c>
      <c r="L19" s="32">
        <v>870.8331818414066</v>
      </c>
      <c r="M19" s="32">
        <v>896.60984402391227</v>
      </c>
    </row>
    <row r="20" spans="2:14" ht="36.75" customHeight="1" x14ac:dyDescent="0.2">
      <c r="B20" s="18"/>
      <c r="D20" s="9"/>
      <c r="F20" s="29" t="s">
        <v>29</v>
      </c>
      <c r="G20" s="33" t="s">
        <v>30</v>
      </c>
      <c r="H20" s="31" t="s">
        <v>28</v>
      </c>
      <c r="I20" s="32">
        <v>0</v>
      </c>
      <c r="J20" s="32">
        <v>0</v>
      </c>
      <c r="K20" s="32">
        <v>0</v>
      </c>
      <c r="L20" s="32">
        <v>0</v>
      </c>
      <c r="M20" s="34">
        <v>0</v>
      </c>
    </row>
    <row r="21" spans="2:14" ht="27" customHeight="1" x14ac:dyDescent="0.2">
      <c r="B21" s="18" t="e">
        <f>B19</f>
        <v>#REF!</v>
      </c>
      <c r="D21" s="9"/>
      <c r="F21" s="29" t="s">
        <v>31</v>
      </c>
      <c r="G21" s="30" t="s">
        <v>32</v>
      </c>
      <c r="H21" s="31" t="s">
        <v>28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5"/>
    </row>
    <row r="22" spans="2:14" ht="14.25" customHeight="1" x14ac:dyDescent="0.2">
      <c r="B22" s="18" t="b">
        <v>1</v>
      </c>
      <c r="D22" s="9"/>
      <c r="F22" s="10" t="s">
        <v>33</v>
      </c>
      <c r="G22" s="10"/>
      <c r="H22" s="10"/>
      <c r="I22" s="10"/>
      <c r="J22" s="10"/>
      <c r="K22" s="10"/>
      <c r="L22" s="10"/>
      <c r="M22" s="10"/>
    </row>
    <row r="23" spans="2:14" ht="11.25" customHeight="1" x14ac:dyDescent="0.2">
      <c r="B23" s="18" t="e">
        <f>#REF!</f>
        <v>#REF!</v>
      </c>
      <c r="C23" s="18" t="e">
        <f>INDEX([2]Тарифы!$AC$86:$AC$99,MATCH(#REF!,[2]Тарифы!$Y$86:$Y$99,0))</f>
        <v>#REF!</v>
      </c>
      <c r="D23" s="9"/>
      <c r="F23" s="36" t="s">
        <v>18</v>
      </c>
      <c r="G23" s="37" t="s">
        <v>34</v>
      </c>
      <c r="H23" s="20" t="s">
        <v>20</v>
      </c>
      <c r="I23" s="23" t="s">
        <v>35</v>
      </c>
      <c r="J23" s="24"/>
      <c r="K23" s="24"/>
      <c r="L23" s="24"/>
      <c r="M23" s="38"/>
    </row>
    <row r="24" spans="2:14" ht="11.25" customHeight="1" x14ac:dyDescent="0.2">
      <c r="B24" s="18" t="e">
        <f>B23</f>
        <v>#REF!</v>
      </c>
      <c r="D24" s="9"/>
      <c r="F24" s="36"/>
      <c r="G24" s="39"/>
      <c r="H24" s="20"/>
      <c r="I24" s="27" t="s">
        <v>22</v>
      </c>
      <c r="J24" s="27" t="s">
        <v>23</v>
      </c>
      <c r="K24" s="27" t="s">
        <v>24</v>
      </c>
      <c r="L24" s="27" t="s">
        <v>25</v>
      </c>
      <c r="M24" s="27" t="s">
        <v>26</v>
      </c>
    </row>
    <row r="25" spans="2:14" ht="22.5" customHeight="1" x14ac:dyDescent="0.2">
      <c r="B25" s="18" t="e">
        <f>B24</f>
        <v>#REF!</v>
      </c>
      <c r="D25" s="40">
        <f>'[2]Объемы ВО'!G36</f>
        <v>0</v>
      </c>
      <c r="E25" s="41"/>
      <c r="F25" s="29">
        <v>1</v>
      </c>
      <c r="G25" s="30" t="s">
        <v>36</v>
      </c>
      <c r="H25" s="42" t="s">
        <v>37</v>
      </c>
      <c r="I25" s="32">
        <v>17.37</v>
      </c>
      <c r="J25" s="32">
        <v>17.37</v>
      </c>
      <c r="K25" s="32">
        <v>17.37</v>
      </c>
      <c r="L25" s="32">
        <v>17.37</v>
      </c>
      <c r="M25" s="32">
        <v>17.37</v>
      </c>
    </row>
    <row r="26" spans="2:14" ht="11.25" customHeight="1" x14ac:dyDescent="0.2">
      <c r="B26" s="18" t="e">
        <f>#REF!</f>
        <v>#REF!</v>
      </c>
      <c r="D26" s="40">
        <f>'[2]Объемы ВО'!$G$40</f>
        <v>0</v>
      </c>
      <c r="E26" s="41"/>
      <c r="F26" s="27">
        <v>2</v>
      </c>
      <c r="G26" s="30" t="s">
        <v>38</v>
      </c>
      <c r="H26" s="42" t="s">
        <v>37</v>
      </c>
      <c r="I26" s="32">
        <v>17.37</v>
      </c>
      <c r="J26" s="32">
        <v>17.37</v>
      </c>
      <c r="K26" s="32">
        <v>17.37</v>
      </c>
      <c r="L26" s="32">
        <v>17.37</v>
      </c>
      <c r="M26" s="32">
        <v>17.37</v>
      </c>
    </row>
    <row r="27" spans="2:14" ht="11.25" customHeight="1" x14ac:dyDescent="0.2">
      <c r="B27" s="18" t="e">
        <f>AND(#REF!,REGULATION_METHODS&lt;&gt;"Метод сравнения аналогов")</f>
        <v>#REF!</v>
      </c>
      <c r="D27" s="43" t="s">
        <v>39</v>
      </c>
      <c r="E27" s="44"/>
      <c r="F27" s="29" t="s">
        <v>40</v>
      </c>
      <c r="G27" s="45" t="s">
        <v>41</v>
      </c>
      <c r="H27" s="42" t="s">
        <v>37</v>
      </c>
      <c r="I27" s="32">
        <v>0.61</v>
      </c>
      <c r="J27" s="32">
        <v>0.61</v>
      </c>
      <c r="K27" s="32">
        <v>0.61</v>
      </c>
      <c r="L27" s="32">
        <v>0.61</v>
      </c>
      <c r="M27" s="32">
        <v>0.61</v>
      </c>
    </row>
    <row r="28" spans="2:14" ht="11.25" customHeight="1" x14ac:dyDescent="0.2">
      <c r="B28" s="18" t="e">
        <f>B27</f>
        <v>#REF!</v>
      </c>
      <c r="D28" s="43" t="s">
        <v>42</v>
      </c>
      <c r="E28" s="44"/>
      <c r="F28" s="29" t="s">
        <v>43</v>
      </c>
      <c r="G28" s="45" t="s">
        <v>44</v>
      </c>
      <c r="H28" s="42" t="s">
        <v>37</v>
      </c>
      <c r="I28" s="32">
        <v>9.41</v>
      </c>
      <c r="J28" s="32">
        <v>9.41</v>
      </c>
      <c r="K28" s="32">
        <v>9.41</v>
      </c>
      <c r="L28" s="32">
        <v>9.41</v>
      </c>
      <c r="M28" s="32">
        <v>9.41</v>
      </c>
    </row>
    <row r="29" spans="2:14" ht="11.25" customHeight="1" x14ac:dyDescent="0.2">
      <c r="B29" s="18" t="e">
        <f>B28</f>
        <v>#REF!</v>
      </c>
      <c r="D29" s="43" t="s">
        <v>45</v>
      </c>
      <c r="E29" s="44"/>
      <c r="F29" s="29" t="s">
        <v>46</v>
      </c>
      <c r="G29" s="45" t="s">
        <v>47</v>
      </c>
      <c r="H29" s="42" t="s">
        <v>37</v>
      </c>
      <c r="I29" s="32">
        <v>7.35</v>
      </c>
      <c r="J29" s="32">
        <v>7.35</v>
      </c>
      <c r="K29" s="32">
        <v>7.35</v>
      </c>
      <c r="L29" s="32">
        <v>7.35</v>
      </c>
      <c r="M29" s="32">
        <v>7.35</v>
      </c>
    </row>
    <row r="30" spans="2:14" ht="15" customHeight="1" x14ac:dyDescent="0.2">
      <c r="B30" s="18"/>
      <c r="D30" s="43"/>
      <c r="E30" s="44"/>
      <c r="F30" s="46" t="s">
        <v>29</v>
      </c>
      <c r="G30" s="46"/>
      <c r="H30" s="46"/>
      <c r="I30" s="46"/>
      <c r="J30" s="46"/>
      <c r="K30" s="46"/>
      <c r="L30" s="46"/>
      <c r="M30" s="46"/>
    </row>
    <row r="31" spans="2:14" ht="16.5" customHeight="1" x14ac:dyDescent="0.25">
      <c r="D31" s="9"/>
      <c r="F31" s="47" t="s">
        <v>48</v>
      </c>
      <c r="G31" s="47"/>
      <c r="H31" s="47"/>
      <c r="I31" s="47"/>
      <c r="J31" s="47"/>
      <c r="K31" s="47"/>
      <c r="L31" s="47"/>
      <c r="M31" s="47"/>
    </row>
    <row r="32" spans="2:14" ht="11.25" customHeight="1" x14ac:dyDescent="0.25">
      <c r="D32" s="9"/>
      <c r="F32" s="48" t="s">
        <v>18</v>
      </c>
      <c r="G32" s="21" t="s">
        <v>49</v>
      </c>
      <c r="H32" s="20" t="s">
        <v>20</v>
      </c>
      <c r="I32" s="23" t="s">
        <v>35</v>
      </c>
      <c r="J32" s="23"/>
      <c r="K32" s="23"/>
      <c r="L32" s="23"/>
      <c r="M32" s="23"/>
    </row>
    <row r="33" spans="2:13" ht="11.25" customHeight="1" x14ac:dyDescent="0.25">
      <c r="D33" s="9"/>
      <c r="F33" s="48"/>
      <c r="G33" s="25"/>
      <c r="H33" s="20"/>
      <c r="I33" s="27" t="s">
        <v>22</v>
      </c>
      <c r="J33" s="27" t="s">
        <v>23</v>
      </c>
      <c r="K33" s="27" t="s">
        <v>24</v>
      </c>
      <c r="L33" s="27" t="s">
        <v>25</v>
      </c>
      <c r="M33" s="27" t="s">
        <v>26</v>
      </c>
    </row>
    <row r="34" spans="2:13" ht="22.5" customHeight="1" x14ac:dyDescent="0.25">
      <c r="D34" s="9"/>
      <c r="F34" s="29" t="s">
        <v>50</v>
      </c>
      <c r="G34" s="30" t="s">
        <v>51</v>
      </c>
      <c r="H34" s="31" t="s">
        <v>28</v>
      </c>
      <c r="I34" s="49">
        <v>880.01019999999994</v>
      </c>
      <c r="J34" s="49">
        <v>843.14140063014372</v>
      </c>
      <c r="K34" s="49">
        <v>912.29533674459333</v>
      </c>
      <c r="L34" s="49">
        <v>938.88382427311274</v>
      </c>
      <c r="M34" s="49">
        <v>966.24894467149829</v>
      </c>
    </row>
    <row r="35" spans="2:13" ht="11.25" customHeight="1" x14ac:dyDescent="0.25">
      <c r="D35" s="9"/>
      <c r="F35" s="29" t="s">
        <v>52</v>
      </c>
      <c r="G35" s="50" t="s">
        <v>53</v>
      </c>
      <c r="H35" s="31" t="s">
        <v>28</v>
      </c>
      <c r="I35" s="49">
        <v>795.56999999999994</v>
      </c>
      <c r="J35" s="49">
        <v>821.48171489999982</v>
      </c>
      <c r="K35" s="49">
        <v>821.97915432709328</v>
      </c>
      <c r="L35" s="49">
        <v>846.30973729517518</v>
      </c>
      <c r="M35" s="49">
        <v>871.36050551911239</v>
      </c>
    </row>
    <row r="36" spans="2:13" ht="11.25" customHeight="1" x14ac:dyDescent="0.25">
      <c r="D36" s="9"/>
      <c r="F36" s="29" t="s">
        <v>54</v>
      </c>
      <c r="G36" s="50" t="s">
        <v>55</v>
      </c>
      <c r="H36" s="31" t="s">
        <v>28</v>
      </c>
      <c r="I36" s="49">
        <v>84.440200000000004</v>
      </c>
      <c r="J36" s="49">
        <v>91.870937600000019</v>
      </c>
      <c r="K36" s="49">
        <v>90.316182417500016</v>
      </c>
      <c r="L36" s="49">
        <v>92.574086977937512</v>
      </c>
      <c r="M36" s="49">
        <v>94.888439152385942</v>
      </c>
    </row>
    <row r="37" spans="2:13" ht="15" customHeight="1" x14ac:dyDescent="0.2">
      <c r="C37" s="18" t="str">
        <f>[2]Тарифы!$X$87</f>
        <v>1ВО::1.1</v>
      </c>
      <c r="D37" s="9"/>
      <c r="F37" s="51" t="s">
        <v>56</v>
      </c>
      <c r="G37" s="30" t="s">
        <v>57</v>
      </c>
      <c r="H37" s="31" t="s">
        <v>28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</row>
    <row r="38" spans="2:13" ht="15" customHeight="1" x14ac:dyDescent="0.25">
      <c r="D38" s="9"/>
      <c r="F38" s="51" t="s">
        <v>58</v>
      </c>
      <c r="G38" s="53" t="s">
        <v>59</v>
      </c>
      <c r="H38" s="31" t="s">
        <v>28</v>
      </c>
      <c r="I38" s="54">
        <v>880.01019999999994</v>
      </c>
      <c r="J38" s="54">
        <v>843.14140063014372</v>
      </c>
      <c r="K38" s="54">
        <v>912.29533674459333</v>
      </c>
      <c r="L38" s="54">
        <v>938.88382427311274</v>
      </c>
      <c r="M38" s="54">
        <v>966.24894467149829</v>
      </c>
    </row>
    <row r="39" spans="2:13" ht="18" customHeight="1" x14ac:dyDescent="0.25">
      <c r="D39" s="9"/>
      <c r="F39" s="55" t="s">
        <v>60</v>
      </c>
      <c r="G39" s="55"/>
      <c r="H39" s="55"/>
      <c r="I39" s="55"/>
      <c r="J39" s="55"/>
      <c r="K39" s="55"/>
      <c r="L39" s="55"/>
      <c r="M39" s="55"/>
    </row>
    <row r="40" spans="2:13" ht="11.25" customHeight="1" x14ac:dyDescent="0.25">
      <c r="D40" s="9"/>
      <c r="F40" s="29" t="s">
        <v>18</v>
      </c>
      <c r="G40" s="28" t="s">
        <v>61</v>
      </c>
      <c r="H40" s="24" t="s">
        <v>62</v>
      </c>
      <c r="I40" s="24"/>
      <c r="J40" s="24"/>
      <c r="K40" s="24"/>
      <c r="L40" s="24"/>
      <c r="M40" s="24"/>
    </row>
    <row r="41" spans="2:13" ht="25.5" customHeight="1" x14ac:dyDescent="0.25">
      <c r="D41" s="9"/>
      <c r="F41" s="29" t="s">
        <v>50</v>
      </c>
      <c r="G41" s="30" t="s">
        <v>27</v>
      </c>
      <c r="H41" s="56" t="s">
        <v>16</v>
      </c>
      <c r="I41" s="57"/>
      <c r="J41" s="57"/>
      <c r="K41" s="57"/>
      <c r="L41" s="57"/>
      <c r="M41" s="58"/>
    </row>
    <row r="42" spans="2:13" ht="36" customHeight="1" x14ac:dyDescent="0.25">
      <c r="D42" s="9"/>
      <c r="F42" s="29" t="s">
        <v>29</v>
      </c>
      <c r="G42" s="30" t="s">
        <v>30</v>
      </c>
      <c r="H42" s="59"/>
      <c r="I42" s="60"/>
      <c r="J42" s="60"/>
      <c r="K42" s="60"/>
      <c r="L42" s="60"/>
      <c r="M42" s="61"/>
    </row>
    <row r="43" spans="2:13" ht="29.25" customHeight="1" x14ac:dyDescent="0.25">
      <c r="D43" s="9"/>
      <c r="F43" s="51">
        <v>3</v>
      </c>
      <c r="G43" s="30" t="s">
        <v>32</v>
      </c>
      <c r="H43" s="62"/>
      <c r="I43" s="63"/>
      <c r="J43" s="63"/>
      <c r="K43" s="63"/>
      <c r="L43" s="63"/>
      <c r="M43" s="64"/>
    </row>
    <row r="44" spans="2:13" ht="54.75" customHeight="1" x14ac:dyDescent="0.25">
      <c r="D44" s="9"/>
      <c r="F44" s="65" t="s">
        <v>63</v>
      </c>
      <c r="G44" s="65"/>
      <c r="H44" s="65"/>
      <c r="I44" s="65"/>
      <c r="J44" s="65"/>
      <c r="K44" s="65"/>
      <c r="L44" s="65"/>
      <c r="M44" s="65"/>
    </row>
    <row r="45" spans="2:13" ht="12" customHeight="1" x14ac:dyDescent="0.25">
      <c r="D45" s="9"/>
      <c r="F45" s="20" t="s">
        <v>18</v>
      </c>
      <c r="G45" s="21" t="s">
        <v>49</v>
      </c>
      <c r="H45" s="20" t="s">
        <v>20</v>
      </c>
      <c r="I45" s="23" t="s">
        <v>35</v>
      </c>
      <c r="J45" s="24"/>
      <c r="K45" s="24"/>
      <c r="L45" s="24"/>
      <c r="M45" s="38"/>
    </row>
    <row r="46" spans="2:13" ht="14.25" customHeight="1" x14ac:dyDescent="0.25">
      <c r="D46" s="9"/>
      <c r="F46" s="20"/>
      <c r="G46" s="21"/>
      <c r="H46" s="20"/>
      <c r="I46" s="51" t="s">
        <v>22</v>
      </c>
      <c r="J46" s="51" t="s">
        <v>23</v>
      </c>
      <c r="K46" s="51" t="s">
        <v>24</v>
      </c>
      <c r="L46" s="51" t="s">
        <v>25</v>
      </c>
      <c r="M46" s="51" t="s">
        <v>26</v>
      </c>
    </row>
    <row r="47" spans="2:13" ht="12" customHeight="1" x14ac:dyDescent="0.2">
      <c r="B47" s="18" t="e">
        <f>OR(B48,#REF!,B49)</f>
        <v>#REF!</v>
      </c>
      <c r="C47" s="18" t="e">
        <f>#REF!</f>
        <v>#REF!</v>
      </c>
      <c r="D47" s="9"/>
      <c r="F47" s="66">
        <v>1</v>
      </c>
      <c r="G47" s="67" t="s">
        <v>64</v>
      </c>
      <c r="H47" s="68"/>
      <c r="I47" s="68"/>
      <c r="J47" s="68"/>
      <c r="K47" s="68"/>
      <c r="L47" s="68"/>
      <c r="M47" s="68"/>
    </row>
    <row r="48" spans="2:13" ht="11.25" customHeight="1" x14ac:dyDescent="0.2">
      <c r="B48" s="18" t="e">
        <f>AND(C47="Водоотведение",OR(region_name&lt;&gt;"Ленинградская область",C48&lt;&gt;"Тариф на транспортировку сточных вод"))</f>
        <v>#REF!</v>
      </c>
      <c r="C48" s="18" t="e">
        <f>#REF!</f>
        <v>#REF!</v>
      </c>
      <c r="D48" s="9"/>
      <c r="F48" s="69" t="s">
        <v>52</v>
      </c>
      <c r="G48" s="45" t="s">
        <v>65</v>
      </c>
      <c r="H48" s="70" t="s">
        <v>66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</row>
    <row r="49" spans="2:13" ht="12.75" customHeight="1" x14ac:dyDescent="0.2">
      <c r="B49" s="18" t="e">
        <f>AND(C47="Водоотведение",OR(region_name&lt;&gt;"Ленинградская область",C48&lt;&gt;"Тариф на транспортировку сточных вод"))</f>
        <v>#REF!</v>
      </c>
      <c r="D49" s="9"/>
      <c r="F49" s="31" t="s">
        <v>54</v>
      </c>
      <c r="G49" s="45" t="s">
        <v>67</v>
      </c>
      <c r="H49" s="70" t="s">
        <v>66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</row>
    <row r="50" spans="2:13" ht="17.25" customHeight="1" x14ac:dyDescent="0.2">
      <c r="B50" s="18" t="e">
        <f>B51</f>
        <v>#REF!</v>
      </c>
      <c r="D50" s="9"/>
      <c r="F50" s="31">
        <v>2</v>
      </c>
      <c r="G50" s="67" t="s">
        <v>68</v>
      </c>
      <c r="H50" s="68"/>
      <c r="I50" s="68"/>
      <c r="J50" s="68"/>
      <c r="K50" s="68"/>
      <c r="L50" s="68"/>
      <c r="M50" s="68"/>
    </row>
    <row r="51" spans="2:13" ht="12" customHeight="1" x14ac:dyDescent="0.2">
      <c r="B51" s="18" t="e">
        <f>C47="Водоотведение"</f>
        <v>#REF!</v>
      </c>
      <c r="D51" s="9"/>
      <c r="F51" s="31" t="s">
        <v>40</v>
      </c>
      <c r="G51" s="72" t="s">
        <v>69</v>
      </c>
      <c r="H51" s="70" t="s">
        <v>70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</row>
    <row r="52" spans="2:13" ht="13.5" customHeight="1" x14ac:dyDescent="0.2">
      <c r="B52" s="18" t="e">
        <f>OR(B53,#REF!)</f>
        <v>#REF!</v>
      </c>
      <c r="D52" s="9"/>
      <c r="F52" s="31">
        <v>3</v>
      </c>
      <c r="G52" s="67" t="s">
        <v>71</v>
      </c>
      <c r="H52" s="68"/>
      <c r="I52" s="68"/>
      <c r="J52" s="68"/>
      <c r="K52" s="68"/>
      <c r="L52" s="68"/>
      <c r="M52" s="68"/>
    </row>
    <row r="53" spans="2:13" ht="16.5" customHeight="1" x14ac:dyDescent="0.2">
      <c r="B53" s="18" t="e">
        <f>AND(C47="Водоотведение",C48&lt;&gt;"Тариф на транспортировку сточных вод")</f>
        <v>#REF!</v>
      </c>
      <c r="D53" s="9"/>
      <c r="F53" s="31" t="s">
        <v>72</v>
      </c>
      <c r="G53" s="72" t="s">
        <v>73</v>
      </c>
      <c r="H53" s="73" t="s">
        <v>74</v>
      </c>
      <c r="I53" s="71">
        <v>12.661686746987954</v>
      </c>
      <c r="J53" s="71">
        <v>12.751570000000003</v>
      </c>
      <c r="K53" s="71">
        <v>13.070359250000003</v>
      </c>
      <c r="L53" s="71">
        <v>13.397118231250001</v>
      </c>
      <c r="M53" s="71">
        <v>13.73204618703125</v>
      </c>
    </row>
    <row r="54" spans="2:13" ht="12" customHeight="1" x14ac:dyDescent="0.2">
      <c r="B54" s="18"/>
      <c r="D54" s="9"/>
      <c r="F54" s="46" t="s">
        <v>31</v>
      </c>
      <c r="G54" s="46"/>
      <c r="H54" s="46"/>
      <c r="I54" s="46"/>
      <c r="J54" s="46"/>
      <c r="K54" s="46"/>
      <c r="L54" s="46"/>
      <c r="M54" s="46"/>
    </row>
    <row r="55" spans="2:13" ht="33.75" customHeight="1" x14ac:dyDescent="0.2">
      <c r="B55" s="18" t="b">
        <v>1</v>
      </c>
      <c r="D55" s="9"/>
      <c r="F55" s="19" t="s">
        <v>75</v>
      </c>
      <c r="G55" s="19"/>
      <c r="H55" s="19"/>
      <c r="I55" s="19"/>
      <c r="J55" s="19"/>
      <c r="K55" s="19"/>
      <c r="L55" s="19"/>
      <c r="M55" s="19"/>
    </row>
    <row r="56" spans="2:13" ht="12" customHeight="1" x14ac:dyDescent="0.2">
      <c r="B56" s="18" t="b">
        <v>1</v>
      </c>
      <c r="D56" s="74"/>
      <c r="E56" s="75"/>
      <c r="F56" s="36" t="s">
        <v>18</v>
      </c>
      <c r="G56" s="20" t="s">
        <v>49</v>
      </c>
      <c r="H56" s="20" t="s">
        <v>20</v>
      </c>
      <c r="I56" s="20" t="s">
        <v>76</v>
      </c>
      <c r="J56" s="20"/>
      <c r="K56" s="20"/>
      <c r="L56" s="20"/>
      <c r="M56" s="20"/>
    </row>
    <row r="57" spans="2:13" ht="13.5" customHeight="1" x14ac:dyDescent="0.2">
      <c r="B57" s="18" t="b">
        <v>1</v>
      </c>
      <c r="D57" s="74"/>
      <c r="E57" s="75"/>
      <c r="F57" s="36"/>
      <c r="G57" s="20"/>
      <c r="H57" s="20"/>
      <c r="I57" s="27" t="s">
        <v>22</v>
      </c>
      <c r="J57" s="27" t="s">
        <v>23</v>
      </c>
      <c r="K57" s="27" t="s">
        <v>24</v>
      </c>
      <c r="L57" s="27" t="s">
        <v>25</v>
      </c>
      <c r="M57" s="27" t="s">
        <v>26</v>
      </c>
    </row>
    <row r="58" spans="2:13" ht="18.75" customHeight="1" x14ac:dyDescent="0.2">
      <c r="B58" s="18" t="e">
        <f>B47</f>
        <v>#REF!</v>
      </c>
      <c r="C58" s="18" t="e">
        <f>#REF!</f>
        <v>#REF!</v>
      </c>
      <c r="D58" s="76"/>
      <c r="E58" s="77"/>
      <c r="F58" s="66">
        <v>1</v>
      </c>
      <c r="G58" s="67" t="s">
        <v>64</v>
      </c>
      <c r="H58" s="68"/>
      <c r="I58" s="68"/>
      <c r="J58" s="68"/>
      <c r="K58" s="68"/>
      <c r="L58" s="68"/>
      <c r="M58" s="78"/>
    </row>
    <row r="59" spans="2:13" ht="13.5" customHeight="1" x14ac:dyDescent="0.2">
      <c r="B59" s="18" t="e">
        <f>B48</f>
        <v>#REF!</v>
      </c>
      <c r="D59" s="76"/>
      <c r="E59" s="77"/>
      <c r="F59" s="69" t="s">
        <v>52</v>
      </c>
      <c r="G59" s="45" t="s">
        <v>65</v>
      </c>
      <c r="H59" s="70" t="s">
        <v>66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</row>
    <row r="60" spans="2:13" ht="13.5" customHeight="1" x14ac:dyDescent="0.2">
      <c r="B60" s="18" t="e">
        <f>B59</f>
        <v>#REF!</v>
      </c>
      <c r="D60" s="76"/>
      <c r="E60" s="77"/>
      <c r="F60" s="69"/>
      <c r="G60" s="80" t="s">
        <v>77</v>
      </c>
      <c r="H60" s="70" t="s">
        <v>66</v>
      </c>
      <c r="I60" s="79" t="s">
        <v>78</v>
      </c>
      <c r="J60" s="79">
        <v>0</v>
      </c>
      <c r="K60" s="79">
        <v>0</v>
      </c>
      <c r="L60" s="79">
        <v>0</v>
      </c>
      <c r="M60" s="79">
        <v>0</v>
      </c>
    </row>
    <row r="61" spans="2:13" ht="9.75" hidden="1" customHeight="1" x14ac:dyDescent="0.2">
      <c r="B61" s="18" t="e">
        <f>#REF!</f>
        <v>#REF!</v>
      </c>
      <c r="C61" s="18" t="e">
        <f>INDEX([2]Тарифы!$AF$86:$AF$99,MATCH(#REF!,[2]Тарифы!$Y$86:$Y$99,0))</f>
        <v>#REF!</v>
      </c>
      <c r="D61" s="76"/>
      <c r="E61" s="77"/>
      <c r="F61" s="69" t="s">
        <v>54</v>
      </c>
      <c r="G61" s="45" t="s">
        <v>79</v>
      </c>
      <c r="H61" s="70" t="s">
        <v>66</v>
      </c>
      <c r="I61" s="79" t="e">
        <v>#REF!</v>
      </c>
      <c r="J61" s="79" t="e">
        <v>#REF!</v>
      </c>
      <c r="K61" s="79" t="e">
        <v>#REF!</v>
      </c>
      <c r="L61" s="79" t="e">
        <v>#REF!</v>
      </c>
      <c r="M61" s="79" t="e">
        <v>#REF!</v>
      </c>
    </row>
    <row r="62" spans="2:13" ht="14.25" hidden="1" customHeight="1" x14ac:dyDescent="0.2">
      <c r="B62" s="18" t="e">
        <f>B61</f>
        <v>#REF!</v>
      </c>
      <c r="D62" s="76"/>
      <c r="E62" s="77"/>
      <c r="F62" s="69"/>
      <c r="G62" s="80" t="s">
        <v>77</v>
      </c>
      <c r="H62" s="70" t="s">
        <v>66</v>
      </c>
      <c r="I62" s="79" t="e">
        <v>#REF!</v>
      </c>
      <c r="J62" s="79" t="e">
        <v>#REF!</v>
      </c>
      <c r="K62" s="79" t="e">
        <v>#REF!</v>
      </c>
      <c r="L62" s="79" t="e">
        <v>#REF!</v>
      </c>
      <c r="M62" s="79" t="e">
        <v>#REF!</v>
      </c>
    </row>
    <row r="63" spans="2:13" ht="14.25" customHeight="1" x14ac:dyDescent="0.2">
      <c r="B63" s="18" t="e">
        <f>B49</f>
        <v>#REF!</v>
      </c>
      <c r="D63" s="76"/>
      <c r="E63" s="77"/>
      <c r="F63" s="69" t="s">
        <v>54</v>
      </c>
      <c r="G63" s="45" t="s">
        <v>67</v>
      </c>
      <c r="H63" s="70" t="s">
        <v>66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</row>
    <row r="64" spans="2:13" ht="12" customHeight="1" x14ac:dyDescent="0.2">
      <c r="B64" s="18" t="e">
        <f>B63</f>
        <v>#REF!</v>
      </c>
      <c r="D64" s="76"/>
      <c r="E64" s="77"/>
      <c r="F64" s="69"/>
      <c r="G64" s="80" t="s">
        <v>77</v>
      </c>
      <c r="H64" s="70" t="s">
        <v>66</v>
      </c>
      <c r="I64" s="79" t="s">
        <v>78</v>
      </c>
      <c r="J64" s="79">
        <v>0</v>
      </c>
      <c r="K64" s="79">
        <v>0</v>
      </c>
      <c r="L64" s="79">
        <v>0</v>
      </c>
      <c r="M64" s="79">
        <v>0</v>
      </c>
    </row>
    <row r="65" spans="2:16" ht="14.25" customHeight="1" x14ac:dyDescent="0.2">
      <c r="B65" s="18" t="e">
        <f>B50</f>
        <v>#REF!</v>
      </c>
      <c r="D65" s="76"/>
      <c r="E65" s="77"/>
      <c r="F65" s="31">
        <v>2</v>
      </c>
      <c r="G65" s="67" t="s">
        <v>68</v>
      </c>
      <c r="H65" s="68"/>
      <c r="I65" s="68"/>
      <c r="J65" s="68"/>
      <c r="K65" s="68"/>
      <c r="L65" s="68"/>
      <c r="M65" s="78"/>
    </row>
    <row r="66" spans="2:16" ht="15" customHeight="1" x14ac:dyDescent="0.2">
      <c r="B66" s="18" t="e">
        <f>B51</f>
        <v>#REF!</v>
      </c>
      <c r="D66" s="76"/>
      <c r="E66" s="77"/>
      <c r="F66" s="31" t="s">
        <v>40</v>
      </c>
      <c r="G66" s="72" t="s">
        <v>69</v>
      </c>
      <c r="H66" s="70" t="s">
        <v>70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</row>
    <row r="67" spans="2:16" ht="11.25" customHeight="1" x14ac:dyDescent="0.2">
      <c r="B67" s="18" t="e">
        <f>B66</f>
        <v>#REF!</v>
      </c>
      <c r="D67" s="76"/>
      <c r="E67" s="77"/>
      <c r="F67" s="69"/>
      <c r="G67" s="80" t="s">
        <v>77</v>
      </c>
      <c r="H67" s="70" t="s">
        <v>66</v>
      </c>
      <c r="I67" s="79" t="s">
        <v>78</v>
      </c>
      <c r="J67" s="79">
        <v>0</v>
      </c>
      <c r="K67" s="79">
        <v>0</v>
      </c>
      <c r="L67" s="79">
        <v>0</v>
      </c>
      <c r="M67" s="79">
        <v>0</v>
      </c>
    </row>
    <row r="68" spans="2:16" ht="14.25" customHeight="1" x14ac:dyDescent="0.2">
      <c r="B68" s="18" t="e">
        <f>B52</f>
        <v>#REF!</v>
      </c>
      <c r="D68" s="76"/>
      <c r="E68" s="77"/>
      <c r="F68" s="31">
        <v>3</v>
      </c>
      <c r="G68" s="67" t="s">
        <v>71</v>
      </c>
      <c r="H68" s="68"/>
      <c r="I68" s="68"/>
      <c r="J68" s="68"/>
      <c r="K68" s="68"/>
      <c r="L68" s="68"/>
      <c r="M68" s="78"/>
    </row>
    <row r="69" spans="2:16" ht="15.75" customHeight="1" x14ac:dyDescent="0.2">
      <c r="B69" s="18" t="e">
        <f>#REF!</f>
        <v>#REF!</v>
      </c>
      <c r="D69" s="76"/>
      <c r="E69" s="77"/>
      <c r="F69" s="31" t="s">
        <v>72</v>
      </c>
      <c r="G69" s="72" t="s">
        <v>73</v>
      </c>
      <c r="H69" s="73" t="s">
        <v>74</v>
      </c>
      <c r="I69" s="79">
        <v>0.39781232009211281</v>
      </c>
      <c r="J69" s="79">
        <v>0.39781232009211281</v>
      </c>
      <c r="K69" s="79">
        <v>0.39781232009211281</v>
      </c>
      <c r="L69" s="79">
        <v>0.39781232009211281</v>
      </c>
      <c r="M69" s="79">
        <v>0.39781232009211281</v>
      </c>
    </row>
    <row r="70" spans="2:16" x14ac:dyDescent="0.2">
      <c r="B70" s="18" t="e">
        <f>B69</f>
        <v>#REF!</v>
      </c>
      <c r="D70" s="76"/>
      <c r="E70" s="77"/>
      <c r="F70" s="69"/>
      <c r="G70" s="80" t="s">
        <v>77</v>
      </c>
      <c r="H70" s="70" t="s">
        <v>66</v>
      </c>
      <c r="I70" s="79" t="s">
        <v>78</v>
      </c>
      <c r="J70" s="79">
        <v>0</v>
      </c>
      <c r="K70" s="79">
        <v>0</v>
      </c>
      <c r="L70" s="79">
        <v>0</v>
      </c>
      <c r="M70" s="79">
        <v>0</v>
      </c>
    </row>
    <row r="71" spans="2:16" ht="12" customHeight="1" x14ac:dyDescent="0.25">
      <c r="D71" s="9"/>
      <c r="F71" s="19" t="s">
        <v>80</v>
      </c>
      <c r="G71" s="19"/>
      <c r="H71" s="19"/>
      <c r="I71" s="19"/>
      <c r="J71" s="19"/>
      <c r="K71" s="19"/>
      <c r="L71" s="19"/>
      <c r="M71" s="19"/>
    </row>
    <row r="72" spans="2:16" ht="27" customHeight="1" x14ac:dyDescent="0.25">
      <c r="D72" s="9"/>
      <c r="F72" s="81" t="s">
        <v>18</v>
      </c>
      <c r="G72" s="81" t="s">
        <v>49</v>
      </c>
      <c r="H72" s="27" t="s">
        <v>20</v>
      </c>
      <c r="I72" s="82" t="s">
        <v>81</v>
      </c>
      <c r="J72" s="82" t="s">
        <v>82</v>
      </c>
      <c r="K72" s="82" t="s">
        <v>83</v>
      </c>
      <c r="L72" s="82" t="s">
        <v>84</v>
      </c>
      <c r="M72" s="83" t="s">
        <v>85</v>
      </c>
      <c r="N72" s="84"/>
      <c r="O72" s="85"/>
      <c r="P72" s="85"/>
    </row>
    <row r="73" spans="2:16" ht="14.25" customHeight="1" x14ac:dyDescent="0.25">
      <c r="D73" s="9"/>
      <c r="F73" s="81" t="s">
        <v>50</v>
      </c>
      <c r="G73" s="86" t="s">
        <v>86</v>
      </c>
      <c r="H73" s="27"/>
      <c r="I73" s="54">
        <v>883.53681662574047</v>
      </c>
      <c r="J73" s="54">
        <v>858.70999999999992</v>
      </c>
      <c r="K73" s="87">
        <v>901.4319085306131</v>
      </c>
      <c r="L73" s="87">
        <v>874.82055785016587</v>
      </c>
      <c r="M73" s="88"/>
      <c r="N73" s="89"/>
      <c r="O73" s="90"/>
      <c r="P73" s="90"/>
    </row>
    <row r="74" spans="2:16" ht="11.25" customHeight="1" x14ac:dyDescent="0.25">
      <c r="D74" s="9"/>
      <c r="F74" s="81" t="s">
        <v>52</v>
      </c>
      <c r="G74" s="86" t="s">
        <v>87</v>
      </c>
      <c r="H74" s="81" t="s">
        <v>28</v>
      </c>
      <c r="I74" s="91">
        <v>749.63177345338931</v>
      </c>
      <c r="J74" s="91">
        <v>724.8</v>
      </c>
      <c r="K74" s="87">
        <v>795.56920853061308</v>
      </c>
      <c r="L74" s="87">
        <v>800.04712505674229</v>
      </c>
      <c r="M74" s="92"/>
      <c r="N74" s="84"/>
      <c r="O74" s="84"/>
      <c r="P74" s="84"/>
    </row>
    <row r="75" spans="2:16" ht="11.25" customHeight="1" x14ac:dyDescent="0.25">
      <c r="D75" s="9"/>
      <c r="F75" s="81" t="s">
        <v>29</v>
      </c>
      <c r="G75" s="86" t="s">
        <v>55</v>
      </c>
      <c r="H75" s="81" t="s">
        <v>28</v>
      </c>
      <c r="I75" s="91">
        <v>74.479019999999991</v>
      </c>
      <c r="J75" s="91">
        <v>74.48</v>
      </c>
      <c r="K75" s="87">
        <v>76.148200000000003</v>
      </c>
      <c r="L75" s="87">
        <v>45.058932793423573</v>
      </c>
      <c r="M75" s="92"/>
      <c r="N75" s="84"/>
      <c r="O75" s="84"/>
      <c r="P75" s="84"/>
    </row>
    <row r="76" spans="2:16" ht="17.25" customHeight="1" x14ac:dyDescent="0.25">
      <c r="D76" s="9"/>
      <c r="F76" s="81" t="s">
        <v>31</v>
      </c>
      <c r="G76" s="86" t="s">
        <v>57</v>
      </c>
      <c r="H76" s="81" t="s">
        <v>28</v>
      </c>
      <c r="I76" s="91">
        <v>0</v>
      </c>
      <c r="J76" s="91">
        <v>0</v>
      </c>
      <c r="K76" s="87">
        <v>0</v>
      </c>
      <c r="L76" s="87">
        <v>0</v>
      </c>
      <c r="M76" s="92"/>
      <c r="N76" s="84"/>
      <c r="O76" s="84"/>
      <c r="P76" s="84"/>
    </row>
    <row r="77" spans="2:16" ht="12.75" customHeight="1" x14ac:dyDescent="0.25">
      <c r="D77" s="9"/>
      <c r="F77" s="81" t="s">
        <v>88</v>
      </c>
      <c r="G77" s="93" t="s">
        <v>59</v>
      </c>
      <c r="H77" s="81" t="s">
        <v>28</v>
      </c>
      <c r="I77" s="91">
        <v>0</v>
      </c>
      <c r="J77" s="91">
        <v>0</v>
      </c>
      <c r="K77" s="87">
        <v>901.4319085306131</v>
      </c>
      <c r="L77" s="87">
        <v>874.82055785016587</v>
      </c>
      <c r="M77" s="92"/>
      <c r="N77" s="84"/>
      <c r="O77" s="84"/>
      <c r="P77" s="84"/>
    </row>
    <row r="78" spans="2:16" ht="15" customHeight="1" x14ac:dyDescent="0.25">
      <c r="D78" s="9"/>
      <c r="F78" s="81" t="s">
        <v>89</v>
      </c>
      <c r="G78" s="86" t="s">
        <v>90</v>
      </c>
      <c r="H78" s="81" t="s">
        <v>91</v>
      </c>
      <c r="I78" s="87">
        <v>17.375</v>
      </c>
      <c r="J78" s="87">
        <v>17.380000000000003</v>
      </c>
      <c r="K78" s="87">
        <v>17.374000000000002</v>
      </c>
      <c r="L78" s="87">
        <v>10.09</v>
      </c>
      <c r="M78" s="92"/>
      <c r="N78" s="84"/>
      <c r="O78" s="84"/>
      <c r="P78" s="84"/>
    </row>
    <row r="79" spans="2:16" ht="18.75" customHeight="1" x14ac:dyDescent="0.25">
      <c r="D79" s="9"/>
      <c r="F79" s="81" t="s">
        <v>92</v>
      </c>
      <c r="G79" s="94" t="s">
        <v>93</v>
      </c>
      <c r="H79" s="94"/>
      <c r="I79" s="94"/>
      <c r="J79" s="94"/>
      <c r="K79" s="95"/>
      <c r="L79" s="95"/>
      <c r="M79" s="92"/>
      <c r="N79" s="89"/>
      <c r="O79" s="89"/>
      <c r="P79" s="89"/>
    </row>
    <row r="80" spans="2:16" ht="11.25" customHeight="1" x14ac:dyDescent="0.25">
      <c r="D80" s="9"/>
      <c r="F80" s="81" t="s">
        <v>94</v>
      </c>
      <c r="G80" s="96" t="s">
        <v>65</v>
      </c>
      <c r="H80" s="70" t="s">
        <v>66</v>
      </c>
      <c r="I80" s="91">
        <v>0</v>
      </c>
      <c r="J80" s="97">
        <v>0</v>
      </c>
      <c r="K80" s="98">
        <v>0</v>
      </c>
      <c r="L80" s="98">
        <v>0</v>
      </c>
      <c r="M80" s="92"/>
      <c r="N80" s="89"/>
      <c r="O80" s="89"/>
      <c r="P80" s="89"/>
    </row>
    <row r="81" spans="4:16" ht="11.25" customHeight="1" x14ac:dyDescent="0.25">
      <c r="D81" s="9"/>
      <c r="F81" s="81" t="s">
        <v>95</v>
      </c>
      <c r="G81" s="96" t="s">
        <v>67</v>
      </c>
      <c r="H81" s="70" t="s">
        <v>66</v>
      </c>
      <c r="I81" s="91">
        <v>0</v>
      </c>
      <c r="J81" s="97">
        <v>0</v>
      </c>
      <c r="K81" s="98">
        <v>0</v>
      </c>
      <c r="L81" s="98">
        <v>0</v>
      </c>
      <c r="M81" s="92"/>
      <c r="N81" s="89"/>
      <c r="O81" s="89"/>
      <c r="P81" s="89"/>
    </row>
    <row r="82" spans="4:16" ht="11.25" customHeight="1" x14ac:dyDescent="0.25">
      <c r="D82" s="9"/>
      <c r="F82" s="81" t="s">
        <v>96</v>
      </c>
      <c r="G82" s="96" t="s">
        <v>69</v>
      </c>
      <c r="H82" s="70" t="s">
        <v>66</v>
      </c>
      <c r="I82" s="91">
        <v>0</v>
      </c>
      <c r="J82" s="97">
        <v>0</v>
      </c>
      <c r="K82" s="98">
        <v>0</v>
      </c>
      <c r="L82" s="98">
        <v>0</v>
      </c>
      <c r="M82" s="99"/>
      <c r="N82" s="89"/>
      <c r="O82" s="89"/>
      <c r="P82" s="89"/>
    </row>
    <row r="83" spans="4:16" ht="12.75" customHeight="1" x14ac:dyDescent="0.25">
      <c r="D83" s="9"/>
      <c r="F83" s="19" t="s">
        <v>97</v>
      </c>
      <c r="G83" s="19"/>
      <c r="H83" s="19"/>
      <c r="I83" s="19"/>
      <c r="J83" s="19"/>
      <c r="K83" s="19"/>
      <c r="L83" s="19"/>
      <c r="M83" s="19"/>
    </row>
    <row r="84" spans="4:16" ht="22.5" customHeight="1" x14ac:dyDescent="0.25">
      <c r="D84" s="9"/>
      <c r="F84" s="100" t="s">
        <v>18</v>
      </c>
      <c r="G84" s="101" t="s">
        <v>61</v>
      </c>
      <c r="H84" s="20" t="s">
        <v>20</v>
      </c>
      <c r="I84" s="20" t="s">
        <v>76</v>
      </c>
      <c r="J84" s="20"/>
      <c r="K84" s="20"/>
      <c r="L84" s="20"/>
      <c r="M84" s="20"/>
    </row>
    <row r="85" spans="4:16" ht="11.25" customHeight="1" x14ac:dyDescent="0.25">
      <c r="D85" s="9"/>
      <c r="F85" s="100"/>
      <c r="G85" s="101"/>
      <c r="H85" s="20"/>
      <c r="I85" s="27" t="s">
        <v>22</v>
      </c>
      <c r="J85" s="27" t="s">
        <v>23</v>
      </c>
      <c r="K85" s="27" t="s">
        <v>24</v>
      </c>
      <c r="L85" s="27" t="s">
        <v>25</v>
      </c>
      <c r="M85" s="27" t="s">
        <v>26</v>
      </c>
    </row>
    <row r="86" spans="4:16" ht="11.25" customHeight="1" x14ac:dyDescent="0.25">
      <c r="D86" s="102">
        <v>1</v>
      </c>
      <c r="E86" s="103"/>
      <c r="F86" s="104">
        <v>1</v>
      </c>
      <c r="G86" s="105" t="s">
        <v>98</v>
      </c>
      <c r="H86" s="100" t="s">
        <v>28</v>
      </c>
      <c r="I86" s="106" t="s">
        <v>78</v>
      </c>
      <c r="J86" s="106" t="s">
        <v>78</v>
      </c>
      <c r="K86" s="106" t="s">
        <v>78</v>
      </c>
      <c r="L86" s="106" t="s">
        <v>78</v>
      </c>
      <c r="M86" s="106" t="s">
        <v>78</v>
      </c>
    </row>
    <row r="87" spans="4:16" ht="15" customHeight="1" x14ac:dyDescent="0.25">
      <c r="D87" s="102"/>
      <c r="E87" s="103"/>
      <c r="F87" s="104"/>
      <c r="G87" s="105"/>
      <c r="H87" s="100"/>
      <c r="I87" s="107"/>
      <c r="J87" s="107"/>
      <c r="K87" s="107"/>
      <c r="L87" s="107"/>
      <c r="M87" s="107"/>
    </row>
    <row r="88" spans="4:16" ht="0.75" customHeight="1" x14ac:dyDescent="0.25"/>
    <row r="89" spans="4:16" ht="0.75" customHeight="1" x14ac:dyDescent="0.25"/>
    <row r="90" spans="4:16" ht="0.75" customHeight="1" x14ac:dyDescent="0.25"/>
    <row r="91" spans="4:16" ht="0.75" customHeight="1" x14ac:dyDescent="0.25"/>
    <row r="93" spans="4:16" x14ac:dyDescent="0.25">
      <c r="G93" s="1" t="s">
        <v>99</v>
      </c>
    </row>
  </sheetData>
  <mergeCells count="67">
    <mergeCell ref="K86:K87"/>
    <mergeCell ref="L86:L87"/>
    <mergeCell ref="M86:M87"/>
    <mergeCell ref="F83:M83"/>
    <mergeCell ref="F84:F85"/>
    <mergeCell ref="G84:G85"/>
    <mergeCell ref="H84:H85"/>
    <mergeCell ref="I84:M84"/>
    <mergeCell ref="F86:F87"/>
    <mergeCell ref="G86:G87"/>
    <mergeCell ref="H86:H87"/>
    <mergeCell ref="I86:I87"/>
    <mergeCell ref="J86:J87"/>
    <mergeCell ref="G58:M58"/>
    <mergeCell ref="G65:M65"/>
    <mergeCell ref="G68:M68"/>
    <mergeCell ref="F71:M71"/>
    <mergeCell ref="N72:P72"/>
    <mergeCell ref="M73:M82"/>
    <mergeCell ref="N74:P78"/>
    <mergeCell ref="G79:J79"/>
    <mergeCell ref="G47:M47"/>
    <mergeCell ref="G50:M50"/>
    <mergeCell ref="G52:M52"/>
    <mergeCell ref="F54:M54"/>
    <mergeCell ref="F55:M55"/>
    <mergeCell ref="F56:F57"/>
    <mergeCell ref="G56:G57"/>
    <mergeCell ref="H56:H57"/>
    <mergeCell ref="I56:M56"/>
    <mergeCell ref="H41:M43"/>
    <mergeCell ref="F44:M44"/>
    <mergeCell ref="F45:F46"/>
    <mergeCell ref="G45:G46"/>
    <mergeCell ref="H45:H46"/>
    <mergeCell ref="I45:M45"/>
    <mergeCell ref="F32:F33"/>
    <mergeCell ref="G32:G33"/>
    <mergeCell ref="H32:H33"/>
    <mergeCell ref="I32:M32"/>
    <mergeCell ref="F39:M39"/>
    <mergeCell ref="H40:M40"/>
    <mergeCell ref="F23:F24"/>
    <mergeCell ref="G23:G24"/>
    <mergeCell ref="H23:H24"/>
    <mergeCell ref="I23:M23"/>
    <mergeCell ref="F30:M30"/>
    <mergeCell ref="F31:M31"/>
    <mergeCell ref="F16:M16"/>
    <mergeCell ref="F17:F18"/>
    <mergeCell ref="G17:G18"/>
    <mergeCell ref="H17:H18"/>
    <mergeCell ref="I17:M17"/>
    <mergeCell ref="F22:M22"/>
    <mergeCell ref="F13:G13"/>
    <mergeCell ref="H13:M13"/>
    <mergeCell ref="F14:G14"/>
    <mergeCell ref="H14:M14"/>
    <mergeCell ref="F15:G15"/>
    <mergeCell ref="H15:M15"/>
    <mergeCell ref="J4:M4"/>
    <mergeCell ref="F9:M9"/>
    <mergeCell ref="F10:M10"/>
    <mergeCell ref="F11:G11"/>
    <mergeCell ref="H11:M11"/>
    <mergeCell ref="F12:G12"/>
    <mergeCell ref="H12:M12"/>
  </mergeCells>
  <dataValidations count="1">
    <dataValidation type="list" allowBlank="1" showInputMessage="1" showErrorMessage="1" sqref="N9" xr:uid="{5B327055-4421-4C87-BC24-88B92603D3D5}">
      <formula1>version_PP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2025-09-09T08:29:20Z</dcterms:modified>
</cp:coreProperties>
</file>